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ВО" sheetId="1" r:id="rId1"/>
    <sheet name="Аспирантура" sheetId="2" state="hidden" r:id="rId2"/>
    <sheet name="СПО" sheetId="3" state="hidden" r:id="rId3"/>
    <sheet name="свод" sheetId="4" state="hidden" r:id="rId4"/>
  </sheets>
  <definedNames>
    <definedName name="_xlnm.Print_Titles" localSheetId="0">'ВО'!$8:$9</definedName>
    <definedName name="_xlnm.Print_Area" localSheetId="1">'Аспирантура'!$A$4:$J$21</definedName>
    <definedName name="_xlnm.Print_Area" localSheetId="0">'ВО'!$A$1:$E$22</definedName>
    <definedName name="_xlnm.Print_Area" localSheetId="3">'свод'!$A$1:$F$38</definedName>
  </definedNames>
  <calcPr fullCalcOnLoad="1"/>
</workbook>
</file>

<file path=xl/sharedStrings.xml><?xml version="1.0" encoding="utf-8"?>
<sst xmlns="http://schemas.openxmlformats.org/spreadsheetml/2006/main" count="103" uniqueCount="78">
  <si>
    <t>к приказу ректора ВятГУ</t>
  </si>
  <si>
    <t>от                          №</t>
  </si>
  <si>
    <t>№ п/п</t>
  </si>
  <si>
    <t>Коды направлений подготовки, специальностей</t>
  </si>
  <si>
    <t>Наименования направлений подготовки, специальностей</t>
  </si>
  <si>
    <t>Полная стоимость образовательной программы</t>
  </si>
  <si>
    <t>в 2018-2019 учебном году</t>
  </si>
  <si>
    <t>Специалитет</t>
  </si>
  <si>
    <t>10.05.02</t>
  </si>
  <si>
    <t>Информационная безопасность телекоммуникационных систем</t>
  </si>
  <si>
    <t>15.05.01</t>
  </si>
  <si>
    <t>Проектирование технологических машин и комплексов</t>
  </si>
  <si>
    <t>38.05.01</t>
  </si>
  <si>
    <t>40.05.02</t>
  </si>
  <si>
    <t>Химическая технология (технология электрохимических процессов и защита от коррозии)</t>
  </si>
  <si>
    <t>Экономическая безопасность (экономико-правовое обеспечение экономической безопасности)</t>
  </si>
  <si>
    <t>Правоохранительная деятельность (административная деятельность)</t>
  </si>
  <si>
    <t>Коды направлений подготовки</t>
  </si>
  <si>
    <t>Наименования направлений подготовки</t>
  </si>
  <si>
    <t>Стоимость обучения по нормативным затратам с учетом коэф-та выравнивания                                                        (0,912329), руб.</t>
  </si>
  <si>
    <t>срок обучения</t>
  </si>
  <si>
    <t>04.06.01</t>
  </si>
  <si>
    <t>Химические науки (аналитическая химия и методы анализа)</t>
  </si>
  <si>
    <t>06.06.01</t>
  </si>
  <si>
    <t>Биологические науки (физиология)</t>
  </si>
  <si>
    <t>Биологические науки (микробиология)</t>
  </si>
  <si>
    <t>Биологические науки (ботаника)</t>
  </si>
  <si>
    <t>18.06.01</t>
  </si>
  <si>
    <t>Химическая технология (экологическая безопасность и мониторинг химико-технологических производств)</t>
  </si>
  <si>
    <t>ВО</t>
  </si>
  <si>
    <t>очная форма обучения</t>
  </si>
  <si>
    <t>ВО бак-т</t>
  </si>
  <si>
    <t>ВО спец-т</t>
  </si>
  <si>
    <t>ВО магист.</t>
  </si>
  <si>
    <t>очно-заочная форма обучения</t>
  </si>
  <si>
    <t>заочная форма обучения</t>
  </si>
  <si>
    <t>Всего</t>
  </si>
  <si>
    <t>Аспирантура</t>
  </si>
  <si>
    <t>СПО</t>
  </si>
  <si>
    <t>ИТОГО:</t>
  </si>
  <si>
    <t>Стоимость обучения , руб.</t>
  </si>
  <si>
    <t xml:space="preserve">в 2021-2022 учебном году </t>
  </si>
  <si>
    <t>* Учреждение в соответствии с частью 3 статьи 54 Федерального закона от 29 декабря 2012г.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</si>
  <si>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>Гл. бухгалтер–</t>
  </si>
  <si>
    <t xml:space="preserve">руководитель департамента экономики и финансов                      
</t>
  </si>
  <si>
    <t xml:space="preserve">С.А. Пересторонин </t>
  </si>
  <si>
    <t>Заочная форма обучения</t>
  </si>
  <si>
    <t>06.06.02</t>
  </si>
  <si>
    <t>06.06.03</t>
  </si>
  <si>
    <t>06.06.04</t>
  </si>
  <si>
    <t>06.06.05</t>
  </si>
  <si>
    <t>Биологические науки (генетика)</t>
  </si>
  <si>
    <t>Биологические науки (экологиия)</t>
  </si>
  <si>
    <t>С.А.Пересторонин</t>
  </si>
  <si>
    <r>
      <t xml:space="preserve">Стоимость обучения граждан по образовательным программам высшего образования - программам подготовки научно-педагогических кадров  </t>
    </r>
    <r>
      <rPr>
        <b/>
        <u val="single"/>
        <sz val="13"/>
        <color indexed="8"/>
        <rFont val="Times New Roman"/>
        <family val="1"/>
      </rPr>
      <t>в  аспирантуре по очной форме обучения,</t>
    </r>
    <r>
      <rPr>
        <b/>
        <sz val="13"/>
        <color indexed="8"/>
        <rFont val="Times New Roman"/>
        <family val="1"/>
      </rPr>
      <t xml:space="preserve"> принимаемых на обучение на первый курс в 2018/2019 учебном году </t>
    </r>
  </si>
  <si>
    <t>Стоимость обучения граждан по основным профессиональным образовательным программам   среднего профессионального образования по очной форме обучения,  принимаемых на обучение на первый курс в 2018/2019 учебном году</t>
  </si>
  <si>
    <t>Приложение № 8</t>
  </si>
  <si>
    <t>Приложение № 9</t>
  </si>
  <si>
    <t>Очная форма обучения</t>
  </si>
  <si>
    <t xml:space="preserve">в 2022-2023 учебном году </t>
  </si>
  <si>
    <t>один год</t>
  </si>
  <si>
    <t>программа</t>
  </si>
  <si>
    <t>Прогнозная сумма увеличения дохода, после увеличения стоимости образовательных программ для лиц принятых на обучение в 2018г. на 4% (инфляция)</t>
  </si>
  <si>
    <t>Стоимость обучения увеличенная на 4%, руб.</t>
  </si>
  <si>
    <t>2022, чел.</t>
  </si>
  <si>
    <t>2022, руб.стоимость один курс - средняя</t>
  </si>
  <si>
    <t>2022, руб. стоимость программа - средняя</t>
  </si>
  <si>
    <t>2022, руб.всего один курс - средняя</t>
  </si>
  <si>
    <t>2022, руб. всего программа - средняя</t>
  </si>
  <si>
    <t>Стоимость обучения увеличенная на 5,5%, руб.</t>
  </si>
  <si>
    <t xml:space="preserve">в 2023-2024 учебном году </t>
  </si>
  <si>
    <t>к приказу ВятГУ</t>
  </si>
  <si>
    <t xml:space="preserve">руководитель Департамента экономики и финансов                      
</t>
  </si>
  <si>
    <t>Приложение № 12</t>
  </si>
  <si>
    <t>Главный бухгалтер –</t>
  </si>
  <si>
    <t>от</t>
  </si>
  <si>
    <t>№</t>
  </si>
  <si>
    <t xml:space="preserve">Стоимость обучения граждан по программам бакалавриата, специалитета и магистратуры по очной форме обучения, 
принятых на обучение на первый курс в 2018/2019 учебном году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</si>
</sst>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43" fontId="55" fillId="0" borderId="10" xfId="58" applyFont="1" applyBorder="1" applyAlignment="1">
      <alignment/>
    </xf>
    <xf numFmtId="164" fontId="5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3" fillId="0" borderId="0" xfId="0" applyFont="1" applyFill="1" applyAlignment="1">
      <alignment vertical="center"/>
    </xf>
    <xf numFmtId="43" fontId="52" fillId="0" borderId="10" xfId="58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52" fillId="0" borderId="10" xfId="0" applyNumberFormat="1" applyFont="1" applyBorder="1" applyAlignment="1">
      <alignment/>
    </xf>
    <xf numFmtId="0" fontId="55" fillId="0" borderId="0" xfId="0" applyFont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3" fontId="55" fillId="34" borderId="10" xfId="58" applyFont="1" applyFill="1" applyBorder="1" applyAlignment="1">
      <alignment/>
    </xf>
    <xf numFmtId="43" fontId="55" fillId="34" borderId="10" xfId="0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43" fontId="56" fillId="0" borderId="10" xfId="58" applyFont="1" applyBorder="1" applyAlignment="1">
      <alignment/>
    </xf>
    <xf numFmtId="43" fontId="57" fillId="0" borderId="10" xfId="58" applyFont="1" applyFill="1" applyBorder="1" applyAlignment="1">
      <alignment/>
    </xf>
    <xf numFmtId="43" fontId="15" fillId="34" borderId="10" xfId="58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5" fillId="34" borderId="10" xfId="0" applyNumberFormat="1" applyFont="1" applyFill="1" applyBorder="1" applyAlignment="1">
      <alignment/>
    </xf>
    <xf numFmtId="164" fontId="52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">
      <selection activeCell="A14" sqref="A14:E14"/>
    </sheetView>
  </sheetViews>
  <sheetFormatPr defaultColWidth="9.140625" defaultRowHeight="15"/>
  <cols>
    <col min="1" max="1" width="7.8515625" style="80" customWidth="1"/>
    <col min="2" max="2" width="17.57421875" style="80" customWidth="1"/>
    <col min="3" max="3" width="80.7109375" style="80" customWidth="1"/>
    <col min="4" max="4" width="15.00390625" style="80" customWidth="1"/>
    <col min="5" max="5" width="18.00390625" style="80" customWidth="1"/>
    <col min="6" max="16384" width="9.140625" style="80" customWidth="1"/>
  </cols>
  <sheetData>
    <row r="1" spans="4:5" ht="15.75">
      <c r="D1" s="97" t="s">
        <v>73</v>
      </c>
      <c r="E1" s="97"/>
    </row>
    <row r="2" ht="15.75">
      <c r="D2" s="80" t="s">
        <v>71</v>
      </c>
    </row>
    <row r="3" spans="4:5" ht="15.75">
      <c r="D3" s="80" t="s">
        <v>75</v>
      </c>
      <c r="E3" s="80" t="s">
        <v>76</v>
      </c>
    </row>
    <row r="5" spans="1:5" ht="45" customHeight="1">
      <c r="A5" s="99" t="s">
        <v>77</v>
      </c>
      <c r="B5" s="99"/>
      <c r="C5" s="99"/>
      <c r="D5" s="99"/>
      <c r="E5" s="99"/>
    </row>
    <row r="6" spans="1:3" ht="15.75">
      <c r="A6" s="99"/>
      <c r="B6" s="99"/>
      <c r="C6" s="99"/>
    </row>
    <row r="7" spans="1:5" ht="15.75">
      <c r="A7" s="98" t="s">
        <v>58</v>
      </c>
      <c r="B7" s="98"/>
      <c r="C7" s="98"/>
      <c r="D7" s="98"/>
      <c r="E7" s="98"/>
    </row>
    <row r="8" spans="1:5" ht="35.25" customHeight="1">
      <c r="A8" s="95" t="s">
        <v>2</v>
      </c>
      <c r="B8" s="95" t="s">
        <v>3</v>
      </c>
      <c r="C8" s="95" t="s">
        <v>4</v>
      </c>
      <c r="D8" s="95" t="s">
        <v>69</v>
      </c>
      <c r="E8" s="95"/>
    </row>
    <row r="9" spans="1:5" ht="63">
      <c r="A9" s="95"/>
      <c r="B9" s="95"/>
      <c r="C9" s="95"/>
      <c r="D9" s="79" t="s">
        <v>70</v>
      </c>
      <c r="E9" s="79" t="s">
        <v>5</v>
      </c>
    </row>
    <row r="10" spans="1:3" s="84" customFormat="1" ht="15.75">
      <c r="A10" s="96" t="s">
        <v>7</v>
      </c>
      <c r="B10" s="96"/>
      <c r="C10" s="81"/>
    </row>
    <row r="11" spans="1:5" s="6" customFormat="1" ht="15.75">
      <c r="A11" s="33">
        <v>1</v>
      </c>
      <c r="B11" s="82" t="s">
        <v>8</v>
      </c>
      <c r="C11" s="83" t="s">
        <v>9</v>
      </c>
      <c r="D11" s="64">
        <v>114060</v>
      </c>
      <c r="E11" s="64">
        <v>566401</v>
      </c>
    </row>
    <row r="12" spans="1:5" s="6" customFormat="1" ht="15.75">
      <c r="A12" s="33">
        <v>2</v>
      </c>
      <c r="B12" s="82" t="s">
        <v>10</v>
      </c>
      <c r="C12" s="83" t="s">
        <v>11</v>
      </c>
      <c r="D12" s="64">
        <v>114060</v>
      </c>
      <c r="E12" s="64">
        <v>566401</v>
      </c>
    </row>
    <row r="13" s="6" customFormat="1" ht="15.75"/>
    <row r="14" spans="1:5" s="6" customFormat="1" ht="15.75" customHeight="1">
      <c r="A14" s="94" t="s">
        <v>46</v>
      </c>
      <c r="B14" s="94"/>
      <c r="C14" s="94"/>
      <c r="D14" s="94"/>
      <c r="E14" s="94"/>
    </row>
    <row r="15" spans="1:3" s="91" customFormat="1" ht="15.75">
      <c r="A15" s="94" t="s">
        <v>7</v>
      </c>
      <c r="B15" s="94"/>
      <c r="C15" s="90"/>
    </row>
    <row r="16" spans="1:5" ht="31.5">
      <c r="A16" s="85">
        <v>1</v>
      </c>
      <c r="B16" s="86" t="s">
        <v>12</v>
      </c>
      <c r="C16" s="87" t="s">
        <v>15</v>
      </c>
      <c r="D16" s="64">
        <v>41434</v>
      </c>
      <c r="E16" s="64">
        <v>226472</v>
      </c>
    </row>
    <row r="17" spans="1:5" ht="15.75">
      <c r="A17" s="85">
        <v>2</v>
      </c>
      <c r="B17" s="86" t="s">
        <v>13</v>
      </c>
      <c r="C17" s="87" t="s">
        <v>16</v>
      </c>
      <c r="D17" s="64">
        <v>55246</v>
      </c>
      <c r="E17" s="64">
        <v>301964</v>
      </c>
    </row>
    <row r="18" spans="1:5" ht="103.5" customHeight="1">
      <c r="A18" s="92" t="s">
        <v>42</v>
      </c>
      <c r="B18" s="92"/>
      <c r="C18" s="92"/>
      <c r="D18" s="92"/>
      <c r="E18" s="92"/>
    </row>
    <row r="19" spans="1:3" ht="15.75">
      <c r="A19" s="6"/>
      <c r="B19" s="6"/>
      <c r="C19" s="88"/>
    </row>
    <row r="20" ht="15.75">
      <c r="C20" s="89"/>
    </row>
    <row r="21" spans="1:3" ht="15.75">
      <c r="A21" s="93" t="s">
        <v>74</v>
      </c>
      <c r="B21" s="93"/>
      <c r="C21" s="93"/>
    </row>
    <row r="22" spans="1:5" ht="15.75">
      <c r="A22" s="93" t="s">
        <v>72</v>
      </c>
      <c r="B22" s="93"/>
      <c r="C22" s="93"/>
      <c r="E22" s="88" t="s">
        <v>45</v>
      </c>
    </row>
  </sheetData>
  <sheetProtection/>
  <mergeCells count="14">
    <mergeCell ref="D1:E1"/>
    <mergeCell ref="A7:E7"/>
    <mergeCell ref="A14:E14"/>
    <mergeCell ref="D8:E8"/>
    <mergeCell ref="A5:E5"/>
    <mergeCell ref="A6:C6"/>
    <mergeCell ref="A18:E18"/>
    <mergeCell ref="A22:C22"/>
    <mergeCell ref="A15:B15"/>
    <mergeCell ref="A21:C21"/>
    <mergeCell ref="A8:A9"/>
    <mergeCell ref="B8:B9"/>
    <mergeCell ref="C8:C9"/>
    <mergeCell ref="A10:B10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63" r:id="rId1"/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80" zoomScaleSheetLayoutView="80" zoomScalePageLayoutView="0" workbookViewId="0" topLeftCell="A1">
      <selection activeCell="I13" sqref="I13:I20"/>
    </sheetView>
  </sheetViews>
  <sheetFormatPr defaultColWidth="9.140625" defaultRowHeight="15" outlineLevelCol="1"/>
  <cols>
    <col min="1" max="1" width="4.421875" style="38" customWidth="1"/>
    <col min="2" max="2" width="15.28125" style="38" customWidth="1"/>
    <col min="3" max="3" width="68.8515625" style="38" customWidth="1"/>
    <col min="4" max="4" width="11.00390625" style="38" customWidth="1" outlineLevel="1"/>
    <col min="5" max="5" width="15.140625" style="38" customWidth="1" outlineLevel="1"/>
    <col min="6" max="6" width="17.00390625" style="38" customWidth="1" outlineLevel="1"/>
    <col min="7" max="7" width="20.421875" style="38" customWidth="1"/>
    <col min="8" max="8" width="22.8515625" style="38" customWidth="1"/>
    <col min="9" max="9" width="14.8515625" style="38" customWidth="1"/>
    <col min="10" max="10" width="16.57421875" style="38" bestFit="1" customWidth="1"/>
    <col min="11" max="12" width="13.8515625" style="38" bestFit="1" customWidth="1"/>
    <col min="13" max="16384" width="9.140625" style="38" customWidth="1"/>
  </cols>
  <sheetData>
    <row r="1" spans="2:8" ht="16.5">
      <c r="B1" s="39"/>
      <c r="C1" s="39"/>
      <c r="E1" s="100"/>
      <c r="F1" s="100"/>
      <c r="G1" s="100" t="s">
        <v>56</v>
      </c>
      <c r="H1" s="100"/>
    </row>
    <row r="2" spans="2:8" ht="16.5">
      <c r="B2" s="39"/>
      <c r="C2" s="39"/>
      <c r="E2" s="100"/>
      <c r="F2" s="100"/>
      <c r="G2" s="100" t="s">
        <v>0</v>
      </c>
      <c r="H2" s="100"/>
    </row>
    <row r="3" spans="2:8" ht="16.5">
      <c r="B3" s="39"/>
      <c r="C3" s="39"/>
      <c r="E3" s="100"/>
      <c r="F3" s="100"/>
      <c r="G3" s="100" t="s">
        <v>1</v>
      </c>
      <c r="H3" s="100"/>
    </row>
    <row r="4" spans="2:4" ht="16.5">
      <c r="B4" s="39"/>
      <c r="C4" s="39"/>
      <c r="D4" s="39"/>
    </row>
    <row r="5" spans="2:4" ht="16.5">
      <c r="B5" s="39"/>
      <c r="C5" s="39"/>
      <c r="D5" s="39"/>
    </row>
    <row r="6" spans="1:10" ht="51" customHeight="1">
      <c r="A6" s="106" t="s">
        <v>54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6" ht="16.5">
      <c r="A7" s="20"/>
      <c r="B7" s="21"/>
      <c r="C7" s="22"/>
      <c r="D7" s="23"/>
      <c r="E7" s="48"/>
      <c r="F7" s="48"/>
    </row>
    <row r="8" spans="1:12" s="49" customFormat="1" ht="16.5">
      <c r="A8" s="32"/>
      <c r="B8" s="32"/>
      <c r="C8" s="32" t="s">
        <v>46</v>
      </c>
      <c r="D8" s="32"/>
      <c r="E8" s="32"/>
      <c r="F8" s="32"/>
      <c r="G8" s="32"/>
      <c r="H8" s="32"/>
      <c r="I8" s="24"/>
      <c r="J8" s="24"/>
      <c r="K8" s="24"/>
      <c r="L8" s="24"/>
    </row>
    <row r="10" spans="1:10" ht="42.75" customHeight="1">
      <c r="A10" s="102" t="s">
        <v>2</v>
      </c>
      <c r="B10" s="104" t="s">
        <v>17</v>
      </c>
      <c r="C10" s="104" t="s">
        <v>18</v>
      </c>
      <c r="D10" s="78"/>
      <c r="E10" s="105" t="s">
        <v>19</v>
      </c>
      <c r="F10" s="105"/>
      <c r="G10" s="105" t="s">
        <v>40</v>
      </c>
      <c r="H10" s="105"/>
      <c r="I10" s="95" t="s">
        <v>63</v>
      </c>
      <c r="J10" s="95"/>
    </row>
    <row r="11" spans="1:12" ht="66">
      <c r="A11" s="103"/>
      <c r="B11" s="104"/>
      <c r="C11" s="104"/>
      <c r="D11" s="12" t="s">
        <v>20</v>
      </c>
      <c r="E11" s="4" t="s">
        <v>6</v>
      </c>
      <c r="F11" s="4" t="s">
        <v>5</v>
      </c>
      <c r="G11" s="4" t="s">
        <v>41</v>
      </c>
      <c r="H11" s="4" t="s">
        <v>5</v>
      </c>
      <c r="I11" s="62" t="s">
        <v>59</v>
      </c>
      <c r="J11" s="62" t="s">
        <v>5</v>
      </c>
      <c r="K11" s="38" t="s">
        <v>60</v>
      </c>
      <c r="L11" s="38" t="s">
        <v>61</v>
      </c>
    </row>
    <row r="12" spans="1:10" ht="16.5">
      <c r="A12" s="14">
        <v>1</v>
      </c>
      <c r="B12" s="15">
        <v>2</v>
      </c>
      <c r="C12" s="12">
        <v>3</v>
      </c>
      <c r="D12" s="16"/>
      <c r="G12" s="43">
        <v>4</v>
      </c>
      <c r="H12" s="44">
        <v>5</v>
      </c>
      <c r="I12" s="43">
        <v>4</v>
      </c>
      <c r="J12" s="44">
        <v>5</v>
      </c>
    </row>
    <row r="13" spans="1:12" ht="16.5">
      <c r="A13" s="15">
        <v>1</v>
      </c>
      <c r="B13" s="17" t="s">
        <v>21</v>
      </c>
      <c r="C13" s="18" t="s">
        <v>22</v>
      </c>
      <c r="D13" s="47">
        <v>5</v>
      </c>
      <c r="E13" s="19">
        <v>30000</v>
      </c>
      <c r="F13" s="19">
        <f>E13*D13</f>
        <v>150000</v>
      </c>
      <c r="G13" s="41">
        <f>E13*1.049</f>
        <v>31469.999999999996</v>
      </c>
      <c r="H13" s="42">
        <f>G13*2+E13*3</f>
        <v>152940</v>
      </c>
      <c r="I13" s="65">
        <f>G13*1.04-0.8</f>
        <v>32727.999999999996</v>
      </c>
      <c r="J13" s="42">
        <f>ROUNDDOWN(E13*2+G13+I13*2,)</f>
        <v>156926</v>
      </c>
      <c r="K13" s="77">
        <f>I13-G13</f>
        <v>1258</v>
      </c>
      <c r="L13" s="77">
        <f>J13-H13</f>
        <v>3986</v>
      </c>
    </row>
    <row r="14" spans="1:12" ht="16.5">
      <c r="A14" s="13">
        <v>2</v>
      </c>
      <c r="B14" s="17" t="s">
        <v>23</v>
      </c>
      <c r="C14" s="18" t="s">
        <v>25</v>
      </c>
      <c r="D14" s="46">
        <v>5</v>
      </c>
      <c r="E14" s="19">
        <v>30000</v>
      </c>
      <c r="F14" s="19">
        <f>E14*D14</f>
        <v>150000</v>
      </c>
      <c r="G14" s="41">
        <f>E14*1.049</f>
        <v>31469.999999999996</v>
      </c>
      <c r="H14" s="42">
        <f>G14*2+E14*3</f>
        <v>152940</v>
      </c>
      <c r="I14" s="65">
        <f aca="true" t="shared" si="0" ref="I14:I20">G14*1.04-0.8</f>
        <v>32727.999999999996</v>
      </c>
      <c r="J14" s="42">
        <f aca="true" t="shared" si="1" ref="J14:J20">ROUNDDOWN(E14*2+G14+I14*2,)</f>
        <v>156926</v>
      </c>
      <c r="K14" s="77">
        <f aca="true" t="shared" si="2" ref="K14:K20">I14-G14</f>
        <v>1258</v>
      </c>
      <c r="L14" s="77">
        <f aca="true" t="shared" si="3" ref="L14:L20">J14-H14</f>
        <v>3986</v>
      </c>
    </row>
    <row r="15" spans="1:12" ht="16.5">
      <c r="A15" s="13">
        <v>3</v>
      </c>
      <c r="B15" s="17" t="s">
        <v>47</v>
      </c>
      <c r="C15" s="18" t="s">
        <v>26</v>
      </c>
      <c r="D15" s="46">
        <v>5</v>
      </c>
      <c r="E15" s="19">
        <v>30000</v>
      </c>
      <c r="F15" s="19">
        <f>E15*D15</f>
        <v>150000</v>
      </c>
      <c r="G15" s="41">
        <f>E15*1.049</f>
        <v>31469.999999999996</v>
      </c>
      <c r="H15" s="42">
        <f>G15*2+E15*3</f>
        <v>152940</v>
      </c>
      <c r="I15" s="65">
        <f t="shared" si="0"/>
        <v>32727.999999999996</v>
      </c>
      <c r="J15" s="42">
        <f t="shared" si="1"/>
        <v>156926</v>
      </c>
      <c r="K15" s="77">
        <f t="shared" si="2"/>
        <v>1258</v>
      </c>
      <c r="L15" s="77">
        <f t="shared" si="3"/>
        <v>3986</v>
      </c>
    </row>
    <row r="16" spans="1:12" ht="16.5">
      <c r="A16" s="13">
        <v>4</v>
      </c>
      <c r="B16" s="17" t="s">
        <v>48</v>
      </c>
      <c r="C16" s="18" t="s">
        <v>51</v>
      </c>
      <c r="D16" s="46">
        <v>5</v>
      </c>
      <c r="E16" s="19">
        <v>30000</v>
      </c>
      <c r="F16" s="19">
        <f>E16*D16</f>
        <v>150000</v>
      </c>
      <c r="G16" s="41">
        <f>E16*1.049</f>
        <v>31469.999999999996</v>
      </c>
      <c r="H16" s="42">
        <f>G16*2+E16*3</f>
        <v>152940</v>
      </c>
      <c r="I16" s="65">
        <f t="shared" si="0"/>
        <v>32727.999999999996</v>
      </c>
      <c r="J16" s="42">
        <f t="shared" si="1"/>
        <v>156926</v>
      </c>
      <c r="K16" s="77">
        <f t="shared" si="2"/>
        <v>1258</v>
      </c>
      <c r="L16" s="77">
        <f t="shared" si="3"/>
        <v>3986</v>
      </c>
    </row>
    <row r="17" spans="1:12" ht="16.5">
      <c r="A17" s="13">
        <v>5</v>
      </c>
      <c r="B17" s="17" t="s">
        <v>49</v>
      </c>
      <c r="C17" s="18" t="s">
        <v>24</v>
      </c>
      <c r="D17" s="46">
        <v>5</v>
      </c>
      <c r="E17" s="19">
        <v>30000</v>
      </c>
      <c r="F17" s="19">
        <f>E17*D17</f>
        <v>150000</v>
      </c>
      <c r="G17" s="41">
        <f>E17*1.049</f>
        <v>31469.999999999996</v>
      </c>
      <c r="H17" s="42">
        <f>G17*2+E17*3</f>
        <v>152940</v>
      </c>
      <c r="I17" s="65">
        <f t="shared" si="0"/>
        <v>32727.999999999996</v>
      </c>
      <c r="J17" s="42">
        <f t="shared" si="1"/>
        <v>156926</v>
      </c>
      <c r="K17" s="77">
        <f t="shared" si="2"/>
        <v>1258</v>
      </c>
      <c r="L17" s="77">
        <f t="shared" si="3"/>
        <v>3986</v>
      </c>
    </row>
    <row r="18" spans="1:12" ht="16.5">
      <c r="A18" s="13">
        <v>6</v>
      </c>
      <c r="B18" s="17" t="s">
        <v>50</v>
      </c>
      <c r="C18" s="18" t="s">
        <v>52</v>
      </c>
      <c r="D18" s="46">
        <v>5</v>
      </c>
      <c r="E18" s="19">
        <v>30000</v>
      </c>
      <c r="F18" s="19">
        <f>E18*D18</f>
        <v>150000</v>
      </c>
      <c r="G18" s="41">
        <f>E18*1.049</f>
        <v>31469.999999999996</v>
      </c>
      <c r="H18" s="42">
        <f>G18*2+E18*3</f>
        <v>152940</v>
      </c>
      <c r="I18" s="65">
        <f t="shared" si="0"/>
        <v>32727.999999999996</v>
      </c>
      <c r="J18" s="42">
        <f t="shared" si="1"/>
        <v>156926</v>
      </c>
      <c r="K18" s="77">
        <f t="shared" si="2"/>
        <v>1258</v>
      </c>
      <c r="L18" s="77">
        <f t="shared" si="3"/>
        <v>3986</v>
      </c>
    </row>
    <row r="19" spans="1:12" ht="33">
      <c r="A19" s="13">
        <v>7</v>
      </c>
      <c r="B19" s="17" t="s">
        <v>27</v>
      </c>
      <c r="C19" s="7" t="s">
        <v>14</v>
      </c>
      <c r="D19" s="46">
        <v>5</v>
      </c>
      <c r="E19" s="19">
        <v>30000</v>
      </c>
      <c r="F19" s="19">
        <f>E19*D19</f>
        <v>150000</v>
      </c>
      <c r="G19" s="41">
        <f>E19*1.049</f>
        <v>31469.999999999996</v>
      </c>
      <c r="H19" s="42">
        <f>G19*2+E19*3</f>
        <v>152940</v>
      </c>
      <c r="I19" s="65">
        <f t="shared" si="0"/>
        <v>32727.999999999996</v>
      </c>
      <c r="J19" s="42">
        <f t="shared" si="1"/>
        <v>156926</v>
      </c>
      <c r="K19" s="77">
        <f t="shared" si="2"/>
        <v>1258</v>
      </c>
      <c r="L19" s="77">
        <f t="shared" si="3"/>
        <v>3986</v>
      </c>
    </row>
    <row r="20" spans="1:12" ht="33">
      <c r="A20" s="13">
        <v>8</v>
      </c>
      <c r="B20" s="17" t="s">
        <v>27</v>
      </c>
      <c r="C20" s="7" t="s">
        <v>28</v>
      </c>
      <c r="D20" s="46">
        <v>5</v>
      </c>
      <c r="E20" s="19">
        <v>30000</v>
      </c>
      <c r="F20" s="19">
        <f>E20*D20</f>
        <v>150000</v>
      </c>
      <c r="G20" s="41">
        <f>E20*1.049</f>
        <v>31469.999999999996</v>
      </c>
      <c r="H20" s="42">
        <f>G20*2+E20*3</f>
        <v>152940</v>
      </c>
      <c r="I20" s="65">
        <f t="shared" si="0"/>
        <v>32727.999999999996</v>
      </c>
      <c r="J20" s="42">
        <f t="shared" si="1"/>
        <v>156926</v>
      </c>
      <c r="K20" s="77">
        <f t="shared" si="2"/>
        <v>1258</v>
      </c>
      <c r="L20" s="77">
        <f t="shared" si="3"/>
        <v>3986</v>
      </c>
    </row>
    <row r="22" spans="1:10" ht="114.75" customHeight="1">
      <c r="A22" s="100" t="s">
        <v>42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4" spans="1:5" ht="16.5">
      <c r="A24" s="101" t="s">
        <v>43</v>
      </c>
      <c r="B24" s="101"/>
      <c r="C24" s="101"/>
      <c r="D24" s="45"/>
      <c r="E24" s="45"/>
    </row>
    <row r="25" spans="1:8" ht="16.5">
      <c r="A25" s="101" t="s">
        <v>44</v>
      </c>
      <c r="B25" s="101"/>
      <c r="C25" s="101"/>
      <c r="D25" s="40"/>
      <c r="H25" s="36" t="s">
        <v>45</v>
      </c>
    </row>
  </sheetData>
  <sheetProtection/>
  <mergeCells count="16">
    <mergeCell ref="A22:J22"/>
    <mergeCell ref="I10:J10"/>
    <mergeCell ref="A24:C24"/>
    <mergeCell ref="A25:C25"/>
    <mergeCell ref="G1:H1"/>
    <mergeCell ref="G2:H2"/>
    <mergeCell ref="G3:H3"/>
    <mergeCell ref="A10:A11"/>
    <mergeCell ref="B10:B11"/>
    <mergeCell ref="C10:C11"/>
    <mergeCell ref="E10:F10"/>
    <mergeCell ref="G10:H10"/>
    <mergeCell ref="E1:F1"/>
    <mergeCell ref="E2:F2"/>
    <mergeCell ref="E3:F3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E11" sqref="E11"/>
    </sheetView>
  </sheetViews>
  <sheetFormatPr defaultColWidth="9.140625" defaultRowHeight="15" outlineLevelCol="1"/>
  <cols>
    <col min="1" max="1" width="7.7109375" style="1" customWidth="1"/>
    <col min="2" max="2" width="13.140625" style="1" customWidth="1"/>
    <col min="3" max="3" width="50.140625" style="1" customWidth="1"/>
    <col min="4" max="4" width="11.8515625" style="2" customWidth="1" outlineLevel="1"/>
    <col min="5" max="5" width="16.00390625" style="2" customWidth="1" outlineLevel="1"/>
    <col min="6" max="6" width="13.28125" style="2" customWidth="1" outlineLevel="1"/>
    <col min="7" max="7" width="15.7109375" style="2" customWidth="1" outlineLevel="1"/>
    <col min="8" max="8" width="3.8515625" style="1" customWidth="1" outlineLevel="1"/>
    <col min="9" max="9" width="16.140625" style="1" customWidth="1"/>
    <col min="10" max="10" width="16.57421875" style="1" customWidth="1"/>
    <col min="11" max="16384" width="9.140625" style="1" customWidth="1"/>
  </cols>
  <sheetData>
    <row r="1" spans="9:10" ht="16.5" customHeight="1">
      <c r="I1" s="111" t="s">
        <v>57</v>
      </c>
      <c r="J1" s="111"/>
    </row>
    <row r="2" spans="9:10" ht="16.5">
      <c r="I2" s="111" t="s">
        <v>0</v>
      </c>
      <c r="J2" s="111"/>
    </row>
    <row r="3" spans="9:10" ht="16.5">
      <c r="I3" s="111" t="s">
        <v>1</v>
      </c>
      <c r="J3" s="111"/>
    </row>
    <row r="6" spans="1:10" ht="59.25" customHeight="1">
      <c r="A6" s="112" t="s">
        <v>55</v>
      </c>
      <c r="B6" s="112"/>
      <c r="C6" s="112"/>
      <c r="D6" s="112"/>
      <c r="E6" s="112"/>
      <c r="F6" s="112"/>
      <c r="G6" s="112"/>
      <c r="H6" s="113"/>
      <c r="I6" s="113"/>
      <c r="J6" s="113"/>
    </row>
    <row r="7" spans="1:10" ht="16.5">
      <c r="A7" s="31"/>
      <c r="B7" s="31"/>
      <c r="C7" s="31"/>
      <c r="D7" s="31"/>
      <c r="E7" s="31"/>
      <c r="F7" s="31"/>
      <c r="G7" s="31"/>
      <c r="H7" s="58"/>
      <c r="I7" s="58"/>
      <c r="J7" s="58"/>
    </row>
    <row r="8" spans="1:7" ht="15">
      <c r="A8" s="61"/>
      <c r="B8" s="3"/>
      <c r="C8" s="3"/>
      <c r="D8" s="3"/>
      <c r="E8" s="3"/>
      <c r="F8" s="3"/>
      <c r="G8" s="3"/>
    </row>
    <row r="9" spans="1:10" ht="15" customHeight="1">
      <c r="A9" s="114"/>
      <c r="B9" s="114"/>
      <c r="C9" s="114"/>
      <c r="D9" s="114"/>
      <c r="E9" s="114"/>
      <c r="F9" s="109"/>
      <c r="G9" s="110"/>
      <c r="I9" s="105"/>
      <c r="J9" s="105"/>
    </row>
    <row r="10" spans="1:10" ht="16.5">
      <c r="A10" s="114"/>
      <c r="B10" s="114"/>
      <c r="C10" s="114"/>
      <c r="D10" s="114"/>
      <c r="E10" s="114"/>
      <c r="F10" s="30"/>
      <c r="G10" s="30"/>
      <c r="I10" s="4"/>
      <c r="J10" s="4"/>
    </row>
    <row r="11" spans="1:10" s="5" customFormat="1" ht="16.5">
      <c r="A11" s="4"/>
      <c r="B11" s="4"/>
      <c r="C11" s="4"/>
      <c r="D11" s="4"/>
      <c r="E11" s="4"/>
      <c r="F11" s="4"/>
      <c r="G11" s="4"/>
      <c r="H11" s="4"/>
      <c r="I11" s="59"/>
      <c r="J11" s="60"/>
    </row>
    <row r="12" spans="1:10" s="6" customFormat="1" ht="21.75" customHeight="1">
      <c r="A12" s="51"/>
      <c r="B12" s="52"/>
      <c r="C12" s="55"/>
      <c r="D12" s="51"/>
      <c r="E12" s="8"/>
      <c r="F12" s="50"/>
      <c r="G12" s="50"/>
      <c r="H12" s="5"/>
      <c r="I12" s="63"/>
      <c r="J12" s="63"/>
    </row>
    <row r="13" spans="1:10" s="6" customFormat="1" ht="16.5">
      <c r="A13" s="51"/>
      <c r="B13" s="52"/>
      <c r="C13" s="55"/>
      <c r="D13" s="8"/>
      <c r="E13" s="8"/>
      <c r="F13" s="50"/>
      <c r="G13" s="50"/>
      <c r="H13" s="5"/>
      <c r="I13" s="63"/>
      <c r="J13" s="63"/>
    </row>
    <row r="14" spans="1:10" s="6" customFormat="1" ht="32.25" customHeight="1">
      <c r="A14" s="8"/>
      <c r="B14" s="9"/>
      <c r="C14" s="10"/>
      <c r="D14" s="8"/>
      <c r="E14" s="8"/>
      <c r="F14" s="50"/>
      <c r="G14" s="50"/>
      <c r="H14" s="5"/>
      <c r="I14" s="63"/>
      <c r="J14" s="63"/>
    </row>
    <row r="15" spans="1:10" s="6" customFormat="1" ht="16.5">
      <c r="A15" s="53"/>
      <c r="B15" s="56"/>
      <c r="C15" s="57"/>
      <c r="D15" s="53"/>
      <c r="E15" s="53"/>
      <c r="F15" s="54"/>
      <c r="G15" s="54"/>
      <c r="H15" s="5"/>
      <c r="I15" s="5"/>
      <c r="J15" s="5"/>
    </row>
    <row r="16" spans="1:10" s="6" customFormat="1" ht="16.5">
      <c r="A16" s="53"/>
      <c r="B16" s="56"/>
      <c r="C16" s="57"/>
      <c r="D16" s="53"/>
      <c r="E16" s="53"/>
      <c r="F16" s="54"/>
      <c r="G16" s="54"/>
      <c r="H16" s="5"/>
      <c r="I16" s="5"/>
      <c r="J16" s="5"/>
    </row>
    <row r="17" spans="4:6" s="5" customFormat="1" ht="15">
      <c r="D17" s="11"/>
      <c r="E17" s="11"/>
      <c r="F17" s="11"/>
    </row>
    <row r="18" spans="1:7" s="5" customFormat="1" ht="16.5">
      <c r="A18" s="101" t="s">
        <v>43</v>
      </c>
      <c r="B18" s="101"/>
      <c r="C18" s="101"/>
      <c r="D18" s="11"/>
      <c r="E18" s="11"/>
      <c r="F18" s="50"/>
      <c r="G18" s="11"/>
    </row>
    <row r="19" spans="1:10" s="37" customFormat="1" ht="17.25">
      <c r="A19" s="101" t="s">
        <v>44</v>
      </c>
      <c r="B19" s="101"/>
      <c r="C19" s="101"/>
      <c r="D19" s="36"/>
      <c r="G19" s="107" t="s">
        <v>53</v>
      </c>
      <c r="H19" s="107"/>
      <c r="I19" s="108"/>
      <c r="J19" s="108"/>
    </row>
    <row r="20" spans="4:7" s="5" customFormat="1" ht="15">
      <c r="D20" s="11"/>
      <c r="E20" s="11"/>
      <c r="F20" s="11"/>
      <c r="G20" s="11"/>
    </row>
    <row r="21" spans="4:7" s="5" customFormat="1" ht="15">
      <c r="D21" s="11"/>
      <c r="E21" s="11"/>
      <c r="F21" s="11"/>
      <c r="G21" s="11"/>
    </row>
    <row r="22" spans="3:7" s="5" customFormat="1" ht="15">
      <c r="C22" s="34"/>
      <c r="D22" s="11"/>
      <c r="E22" s="11"/>
      <c r="F22" s="11"/>
      <c r="G22" s="11"/>
    </row>
    <row r="23" ht="15">
      <c r="C23" s="35"/>
    </row>
    <row r="24" ht="15">
      <c r="C24" s="35"/>
    </row>
  </sheetData>
  <sheetProtection/>
  <mergeCells count="14">
    <mergeCell ref="I1:J1"/>
    <mergeCell ref="I2:J2"/>
    <mergeCell ref="I3:J3"/>
    <mergeCell ref="A6:J6"/>
    <mergeCell ref="A9:A10"/>
    <mergeCell ref="B9:B10"/>
    <mergeCell ref="C9:C10"/>
    <mergeCell ref="D9:D10"/>
    <mergeCell ref="E9:E10"/>
    <mergeCell ref="A18:C18"/>
    <mergeCell ref="A19:C19"/>
    <mergeCell ref="G19:J19"/>
    <mergeCell ref="F9:G9"/>
    <mergeCell ref="I9:J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40.421875" style="25" customWidth="1"/>
    <col min="2" max="2" width="16.00390625" style="25" customWidth="1"/>
    <col min="3" max="3" width="16.421875" style="25" customWidth="1"/>
    <col min="4" max="4" width="16.7109375" style="25" customWidth="1"/>
    <col min="5" max="5" width="20.140625" style="25" bestFit="1" customWidth="1"/>
    <col min="6" max="6" width="20.421875" style="25" bestFit="1" customWidth="1"/>
    <col min="7" max="16384" width="9.140625" style="25" customWidth="1"/>
  </cols>
  <sheetData>
    <row r="1" spans="1:6" ht="74.25" customHeight="1">
      <c r="A1" s="115" t="s">
        <v>62</v>
      </c>
      <c r="B1" s="115"/>
      <c r="C1" s="115"/>
      <c r="D1" s="115"/>
      <c r="E1" s="115"/>
      <c r="F1" s="115"/>
    </row>
    <row r="2" spans="1:3" ht="18.75">
      <c r="A2" s="66"/>
      <c r="B2" s="66"/>
      <c r="C2" s="66"/>
    </row>
    <row r="3" spans="1:6" ht="75">
      <c r="A3" s="67" t="s">
        <v>29</v>
      </c>
      <c r="B3" s="67" t="s">
        <v>64</v>
      </c>
      <c r="C3" s="68" t="s">
        <v>65</v>
      </c>
      <c r="D3" s="68" t="s">
        <v>66</v>
      </c>
      <c r="E3" s="68" t="s">
        <v>67</v>
      </c>
      <c r="F3" s="68" t="s">
        <v>68</v>
      </c>
    </row>
    <row r="4" spans="1:3" ht="18.75">
      <c r="A4" s="27" t="s">
        <v>30</v>
      </c>
      <c r="B4" s="27"/>
      <c r="C4" s="27"/>
    </row>
    <row r="5" spans="1:6" ht="18.75">
      <c r="A5" s="27" t="s">
        <v>31</v>
      </c>
      <c r="B5" s="69">
        <v>336</v>
      </c>
      <c r="C5" s="69">
        <v>3731</v>
      </c>
      <c r="D5" s="69">
        <v>3731</v>
      </c>
      <c r="E5" s="69">
        <f>C5*B5</f>
        <v>1253616</v>
      </c>
      <c r="F5" s="69">
        <f>B5*D5</f>
        <v>1253616</v>
      </c>
    </row>
    <row r="6" spans="1:6" ht="18.75">
      <c r="A6" s="27" t="s">
        <v>32</v>
      </c>
      <c r="B6" s="69">
        <v>225</v>
      </c>
      <c r="C6" s="69">
        <v>4425</v>
      </c>
      <c r="D6" s="69">
        <v>5019</v>
      </c>
      <c r="E6" s="69">
        <f>C6*B6</f>
        <v>995625</v>
      </c>
      <c r="F6" s="69">
        <f>B6*D6</f>
        <v>1129275</v>
      </c>
    </row>
    <row r="7" spans="1:6" ht="18.75">
      <c r="A7" s="27" t="s">
        <v>33</v>
      </c>
      <c r="B7" s="69"/>
      <c r="C7" s="69"/>
      <c r="D7" s="69"/>
      <c r="E7" s="69"/>
      <c r="F7" s="69"/>
    </row>
    <row r="8" spans="1:6" ht="18.75">
      <c r="A8" s="27"/>
      <c r="B8" s="27"/>
      <c r="C8" s="27"/>
      <c r="D8" s="27"/>
      <c r="E8" s="27"/>
      <c r="F8" s="27"/>
    </row>
    <row r="9" spans="1:6" ht="18.75">
      <c r="A9" s="27" t="s">
        <v>34</v>
      </c>
      <c r="B9" s="27"/>
      <c r="C9" s="27"/>
      <c r="D9" s="27"/>
      <c r="E9" s="27"/>
      <c r="F9" s="27"/>
    </row>
    <row r="10" spans="1:6" ht="18.75">
      <c r="A10" s="27" t="s">
        <v>31</v>
      </c>
      <c r="B10" s="69">
        <v>180</v>
      </c>
      <c r="C10" s="70">
        <v>2014</v>
      </c>
      <c r="D10" s="70">
        <v>2014</v>
      </c>
      <c r="E10" s="69">
        <f>C10*B10</f>
        <v>362520</v>
      </c>
      <c r="F10" s="69">
        <f>B10*D10</f>
        <v>362520</v>
      </c>
    </row>
    <row r="11" spans="1:6" ht="18.75">
      <c r="A11" s="27" t="s">
        <v>32</v>
      </c>
      <c r="B11" s="69"/>
      <c r="C11" s="71"/>
      <c r="D11" s="71"/>
      <c r="E11" s="71"/>
      <c r="F11" s="71"/>
    </row>
    <row r="12" spans="1:6" ht="18.75">
      <c r="A12" s="27" t="s">
        <v>33</v>
      </c>
      <c r="B12" s="69"/>
      <c r="C12" s="69"/>
      <c r="D12" s="69"/>
      <c r="E12" s="69"/>
      <c r="F12" s="69"/>
    </row>
    <row r="13" spans="1:6" ht="18.75">
      <c r="A13" s="27"/>
      <c r="B13" s="28"/>
      <c r="C13" s="27"/>
      <c r="D13" s="27"/>
      <c r="E13" s="27"/>
      <c r="F13" s="27"/>
    </row>
    <row r="14" spans="1:6" ht="18.75">
      <c r="A14" s="27" t="s">
        <v>35</v>
      </c>
      <c r="B14" s="28"/>
      <c r="C14" s="27"/>
      <c r="D14" s="27"/>
      <c r="E14" s="27"/>
      <c r="F14" s="27"/>
    </row>
    <row r="15" spans="1:6" ht="18.75">
      <c r="A15" s="27" t="s">
        <v>31</v>
      </c>
      <c r="B15" s="69">
        <v>910</v>
      </c>
      <c r="C15" s="70">
        <f>(1567+1533)/2</f>
        <v>1550</v>
      </c>
      <c r="D15" s="70">
        <f>(1567+1533)/2</f>
        <v>1550</v>
      </c>
      <c r="E15" s="69">
        <f>C15*B15</f>
        <v>1410500</v>
      </c>
      <c r="F15" s="69">
        <f>B15*D15</f>
        <v>1410500</v>
      </c>
    </row>
    <row r="16" spans="1:6" ht="18.75">
      <c r="A16" s="27" t="s">
        <v>32</v>
      </c>
      <c r="B16" s="69">
        <v>39</v>
      </c>
      <c r="C16" s="70">
        <v>1762</v>
      </c>
      <c r="D16" s="70">
        <v>3524</v>
      </c>
      <c r="E16" s="69">
        <f>C16*B16</f>
        <v>68718</v>
      </c>
      <c r="F16" s="69">
        <f>B16*D16</f>
        <v>137436</v>
      </c>
    </row>
    <row r="17" spans="1:6" ht="18.75">
      <c r="A17" s="27" t="s">
        <v>33</v>
      </c>
      <c r="B17" s="69"/>
      <c r="C17" s="69"/>
      <c r="D17" s="69"/>
      <c r="E17" s="69"/>
      <c r="F17" s="69"/>
    </row>
    <row r="18" spans="1:6" ht="18.75">
      <c r="A18" s="27"/>
      <c r="B18" s="28"/>
      <c r="C18" s="27"/>
      <c r="D18" s="27"/>
      <c r="E18" s="27"/>
      <c r="F18" s="27"/>
    </row>
    <row r="19" spans="1:6" ht="18.75">
      <c r="A19" s="27" t="s">
        <v>36</v>
      </c>
      <c r="B19" s="70"/>
      <c r="C19" s="70"/>
      <c r="D19" s="70"/>
      <c r="E19" s="70">
        <f>SUM(E5:E16)</f>
        <v>4090979</v>
      </c>
      <c r="F19" s="70">
        <f>SUM(F5:F16)</f>
        <v>4293347</v>
      </c>
    </row>
    <row r="20" spans="1:6" ht="18.75">
      <c r="A20" s="27"/>
      <c r="B20" s="28"/>
      <c r="C20" s="27"/>
      <c r="D20" s="27"/>
      <c r="E20" s="27"/>
      <c r="F20" s="27"/>
    </row>
    <row r="21" spans="1:6" ht="18.75">
      <c r="A21" s="27"/>
      <c r="B21" s="28"/>
      <c r="C21" s="27"/>
      <c r="D21" s="27"/>
      <c r="E21" s="27"/>
      <c r="F21" s="27"/>
    </row>
    <row r="22" spans="1:6" ht="18.75">
      <c r="A22" s="67" t="s">
        <v>37</v>
      </c>
      <c r="B22" s="72"/>
      <c r="C22" s="27"/>
      <c r="D22" s="27"/>
      <c r="E22" s="27"/>
      <c r="F22" s="27"/>
    </row>
    <row r="23" spans="1:6" ht="18.75">
      <c r="A23" s="27" t="s">
        <v>30</v>
      </c>
      <c r="B23" s="69"/>
      <c r="C23" s="69"/>
      <c r="D23" s="69"/>
      <c r="E23" s="69"/>
      <c r="F23" s="69"/>
    </row>
    <row r="24" spans="1:6" ht="18.75">
      <c r="A24" s="27"/>
      <c r="B24" s="73"/>
      <c r="C24" s="73"/>
      <c r="D24" s="73"/>
      <c r="E24" s="73"/>
      <c r="F24" s="73"/>
    </row>
    <row r="25" spans="1:6" ht="18.75">
      <c r="A25" s="27" t="s">
        <v>35</v>
      </c>
      <c r="B25" s="74">
        <v>18</v>
      </c>
      <c r="C25" s="74">
        <v>1259</v>
      </c>
      <c r="D25" s="74">
        <v>3988</v>
      </c>
      <c r="E25" s="69">
        <f>C25*B25</f>
        <v>22662</v>
      </c>
      <c r="F25" s="69">
        <f>B25*D25</f>
        <v>71784</v>
      </c>
    </row>
    <row r="26" spans="1:6" ht="18.75">
      <c r="A26" s="27"/>
      <c r="B26" s="73"/>
      <c r="C26" s="75"/>
      <c r="D26" s="75"/>
      <c r="E26" s="75"/>
      <c r="F26" s="75"/>
    </row>
    <row r="27" spans="1:6" ht="18.75">
      <c r="A27" s="27" t="s">
        <v>36</v>
      </c>
      <c r="B27" s="76"/>
      <c r="C27" s="76"/>
      <c r="D27" s="76"/>
      <c r="E27" s="76">
        <f>E25</f>
        <v>22662</v>
      </c>
      <c r="F27" s="76">
        <f>F25</f>
        <v>71784</v>
      </c>
    </row>
    <row r="28" spans="1:6" ht="18.75">
      <c r="A28" s="27"/>
      <c r="B28" s="28"/>
      <c r="C28" s="27"/>
      <c r="D28" s="27"/>
      <c r="E28" s="27"/>
      <c r="F28" s="27"/>
    </row>
    <row r="29" spans="1:6" ht="18.75">
      <c r="A29" s="27"/>
      <c r="B29" s="27"/>
      <c r="C29" s="27"/>
      <c r="D29" s="27"/>
      <c r="E29" s="27"/>
      <c r="F29" s="27"/>
    </row>
    <row r="30" spans="1:6" ht="18.75">
      <c r="A30" s="67" t="s">
        <v>38</v>
      </c>
      <c r="B30" s="67"/>
      <c r="C30" s="27"/>
      <c r="D30" s="27"/>
      <c r="E30" s="27"/>
      <c r="F30" s="27"/>
    </row>
    <row r="31" spans="1:6" ht="18.75">
      <c r="A31" s="27" t="s">
        <v>30</v>
      </c>
      <c r="B31" s="69"/>
      <c r="C31" s="69"/>
      <c r="D31" s="69"/>
      <c r="E31" s="69"/>
      <c r="F31" s="69"/>
    </row>
    <row r="32" spans="1:6" ht="18.75">
      <c r="A32" s="27"/>
      <c r="B32" s="28"/>
      <c r="C32" s="28"/>
      <c r="D32" s="28"/>
      <c r="E32" s="28"/>
      <c r="F32" s="28"/>
    </row>
    <row r="33" spans="1:6" ht="18.75">
      <c r="A33" s="27" t="s">
        <v>35</v>
      </c>
      <c r="B33" s="69"/>
      <c r="C33" s="69"/>
      <c r="D33" s="69"/>
      <c r="E33" s="69"/>
      <c r="F33" s="69"/>
    </row>
    <row r="34" spans="1:6" ht="18.75">
      <c r="A34" s="27"/>
      <c r="B34" s="27"/>
      <c r="C34" s="27"/>
      <c r="D34" s="27"/>
      <c r="E34" s="27"/>
      <c r="F34" s="27"/>
    </row>
    <row r="35" spans="1:6" ht="18.75">
      <c r="A35" s="27" t="s">
        <v>36</v>
      </c>
      <c r="B35" s="76"/>
      <c r="C35" s="76"/>
      <c r="D35" s="76"/>
      <c r="E35" s="76"/>
      <c r="F35" s="76"/>
    </row>
    <row r="38" spans="1:6" ht="18.75">
      <c r="A38" s="26" t="s">
        <v>39</v>
      </c>
      <c r="B38" s="29"/>
      <c r="C38" s="29"/>
      <c r="D38" s="29"/>
      <c r="E38" s="29">
        <f>E19+E27+E35</f>
        <v>4113641</v>
      </c>
      <c r="F38" s="29">
        <f>F19+F27+F35</f>
        <v>4365131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2023-04-14T12:23:37Z</dcterms:modified>
  <cp:category/>
  <cp:version/>
  <cp:contentType/>
  <cp:contentStatus/>
</cp:coreProperties>
</file>